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'BSheet'!$A$1:$F$60</definedName>
    <definedName name="_xlnm.Print_Area" localSheetId="3">'CF'!$A$1:$F$66</definedName>
    <definedName name="_xlnm.Print_Area" localSheetId="2">'Equity'!$A$1:$N$46</definedName>
    <definedName name="_xlnm.Print_Area" localSheetId="0">'Income'!$A$1:$F$53</definedName>
  </definedNames>
  <calcPr fullCalcOnLoad="1"/>
</workbook>
</file>

<file path=xl/sharedStrings.xml><?xml version="1.0" encoding="utf-8"?>
<sst xmlns="http://schemas.openxmlformats.org/spreadsheetml/2006/main" count="217" uniqueCount="154">
  <si>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</si>
  <si>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</si>
  <si>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</si>
  <si>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</si>
  <si>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</si>
  <si>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</si>
  <si>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</si>
  <si>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</si>
  <si>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</si>
  <si>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</si>
  <si>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</si>
  <si>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Other operating income</t>
  </si>
  <si>
    <t>Finance costs</t>
  </si>
  <si>
    <t>Share of profits of associated companies</t>
  </si>
  <si>
    <t>Taxation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</si>
  <si>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</si>
  <si>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</si>
  <si>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</si>
  <si>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</si>
  <si>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</si>
  <si>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</si>
  <si>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</si>
  <si>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</si>
  <si>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</si>
  <si>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</si>
  <si>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</si>
  <si>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CURRENT LIABILITIES</t>
  </si>
  <si>
    <t>CURRENT ASSETS</t>
  </si>
  <si>
    <t>NON CURRENT ASSETS</t>
  </si>
  <si>
    <t>Payables</t>
  </si>
  <si>
    <t>Borrowings (interest bearing)</t>
  </si>
  <si>
    <t>NET CURRENT ASSETS</t>
  </si>
  <si>
    <t>LESS: NON CURRENT LIABILITIES</t>
  </si>
  <si>
    <t>Provision for retirement benefits</t>
  </si>
  <si>
    <t>Advance membership fees</t>
  </si>
  <si>
    <t>Deferred taxation</t>
  </si>
  <si>
    <t>CAPITAL AND RESERVES</t>
  </si>
  <si>
    <t>Reserves</t>
  </si>
  <si>
    <t>SHAREHOLDERS' EQUITY</t>
  </si>
  <si>
    <t>MINORITY INTEREST</t>
  </si>
  <si>
    <t>Share Capital</t>
  </si>
  <si>
    <t xml:space="preserve">Non Distributable </t>
  </si>
  <si>
    <t>Distributable</t>
  </si>
  <si>
    <t>Total</t>
  </si>
  <si>
    <t>Capital Reserves</t>
  </si>
  <si>
    <t>Share premium</t>
  </si>
  <si>
    <t>General Reserve</t>
  </si>
  <si>
    <t>Retained Earnings</t>
  </si>
  <si>
    <t>At 1 January 2003</t>
  </si>
  <si>
    <t>Operating Activities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</si>
  <si>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</si>
  <si>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</si>
  <si>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</si>
  <si>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</si>
  <si>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</si>
  <si>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</si>
  <si>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Net cash flows from operating activities</t>
  </si>
  <si>
    <t>Investing Activities</t>
  </si>
  <si>
    <t>Dividends received</t>
  </si>
  <si>
    <t>Interest received</t>
  </si>
  <si>
    <t>Investment in associated companies</t>
  </si>
  <si>
    <t>Income received from jointly controlled entities</t>
  </si>
  <si>
    <t>Proceeds from disposal of other investments</t>
  </si>
  <si>
    <t>Net cash flows from investing activities</t>
  </si>
  <si>
    <t>Financing Activities</t>
  </si>
  <si>
    <t>Interest paid</t>
  </si>
  <si>
    <t>Drawdown of borrowings</t>
  </si>
  <si>
    <t>Repayment of borrowings</t>
  </si>
  <si>
    <t>Fixed deposits pledged</t>
  </si>
  <si>
    <t>Net cash flows from financing activities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</si>
  <si>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</si>
  <si>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</si>
  <si>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</si>
  <si>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</si>
  <si>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</si>
  <si>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</si>
  <si>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</si>
  <si>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>Proceeds from shares issue to minority interests</t>
  </si>
  <si>
    <t xml:space="preserve"> </t>
  </si>
  <si>
    <t xml:space="preserve">       INDIVIDUAL    QUARTER</t>
  </si>
  <si>
    <t>- 3 -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</si>
  <si>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</si>
  <si>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</si>
  <si>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</si>
  <si>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</si>
  <si>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</si>
  <si>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</si>
  <si>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>Earnings per share - Diluted (sen)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</si>
  <si>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</si>
  <si>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</si>
  <si>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</si>
  <si>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</si>
  <si>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</si>
  <si>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- as previously reported</t>
  </si>
  <si>
    <t>- as restated</t>
  </si>
  <si>
    <t>Net increase in cash and cash equivalents</t>
  </si>
  <si>
    <t>Unaudited Condensed Consolidated Income Statements</t>
  </si>
  <si>
    <t>Amount due from holding company</t>
  </si>
  <si>
    <t>At 1 January 2004</t>
  </si>
  <si>
    <t>Deposit, bank and cash balances</t>
  </si>
  <si>
    <t>Sinking fund for maintenance of golf course</t>
  </si>
  <si>
    <t>Revaluation reserve</t>
  </si>
  <si>
    <t>Net cash from operations</t>
  </si>
  <si>
    <t xml:space="preserve">Cash on acquisition </t>
  </si>
  <si>
    <t>Sinking Fund Accounts</t>
  </si>
  <si>
    <t>Operating loss before changes in working capital</t>
  </si>
  <si>
    <t>Dividends paid</t>
  </si>
  <si>
    <t>Dividend for the financial year ended</t>
  </si>
  <si>
    <t xml:space="preserve">  31 December 2003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</si>
  <si>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</si>
  <si>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</si>
  <si>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</si>
  <si>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</si>
  <si>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</si>
  <si>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</si>
  <si>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Other operating expenses</t>
  </si>
  <si>
    <t xml:space="preserve">Earnings per share - Basic (sen) </t>
  </si>
  <si>
    <t xml:space="preserve">Net Tangible Assets Per Ordinary Share (Sen)  </t>
  </si>
  <si>
    <t xml:space="preserve">Disposal of a subsidiary company  </t>
  </si>
  <si>
    <t>Note</t>
  </si>
  <si>
    <t>A11</t>
  </si>
  <si>
    <t>Proceeds from disposal of an associated company</t>
  </si>
  <si>
    <t>For the quarter ended 31 December 2004</t>
  </si>
  <si>
    <t>31/12/2004</t>
  </si>
  <si>
    <t>31/12/2003</t>
  </si>
  <si>
    <t>As at 31 December 2004</t>
  </si>
  <si>
    <t>(Restated)</t>
  </si>
  <si>
    <t xml:space="preserve"> - as previously reported</t>
  </si>
  <si>
    <t xml:space="preserve"> - prior year adjustment</t>
  </si>
  <si>
    <t xml:space="preserve"> - as restated</t>
  </si>
  <si>
    <t>At 31 December 2004</t>
  </si>
  <si>
    <t>Issue of shares</t>
  </si>
  <si>
    <t xml:space="preserve"> - acquisition of subsidiaries</t>
  </si>
  <si>
    <t xml:space="preserve"> - capital distribution</t>
  </si>
  <si>
    <t xml:space="preserve"> - share issue expenses</t>
  </si>
  <si>
    <t xml:space="preserve"> - bonus issue</t>
  </si>
  <si>
    <t>Revaluation surplus net of tax</t>
  </si>
  <si>
    <t xml:space="preserve"> - fair value adjustment on eariler </t>
  </si>
  <si>
    <t xml:space="preserve">    piecemeal acquisition</t>
  </si>
  <si>
    <t>Capital reserve on previously held subsidiaries</t>
  </si>
  <si>
    <t>At 31 December 2003</t>
  </si>
  <si>
    <t>31 Dec 2004</t>
  </si>
  <si>
    <t>31 Dec 2003</t>
  </si>
  <si>
    <t>For the year ended 31 December 2004</t>
  </si>
  <si>
    <t>Net profit for the year</t>
  </si>
  <si>
    <t>Purchase of property, plant and equipment</t>
  </si>
  <si>
    <t>Proceeds from disposal of property, plant and equipment</t>
  </si>
  <si>
    <t>Cash and cash equivalents at 31 December</t>
  </si>
  <si>
    <t>25/02/2005</t>
  </si>
  <si>
    <t>Income Statement KPS- 4th Quarter 2004(Revised 25022005)</t>
  </si>
  <si>
    <t>Profit/(loss) from operations</t>
  </si>
  <si>
    <t>Profit/(loss) before tax</t>
  </si>
  <si>
    <t>Profit/(loss) after taxation</t>
  </si>
  <si>
    <t>Net profit/(loss) for the period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</si>
</sst>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5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43" fontId="0" fillId="0" borderId="2" xfId="15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1" fillId="0" borderId="2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4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17.7109375" style="0" customWidth="1"/>
    <col min="4" max="4" width="1.8515625" style="0" customWidth="1"/>
    <col min="5" max="5" width="12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96</v>
      </c>
      <c r="B4" s="1"/>
      <c r="C4" s="1"/>
      <c r="D4" s="1"/>
      <c r="E4" s="1"/>
      <c r="F4" s="1"/>
    </row>
    <row r="5" spans="1:6" ht="15.75">
      <c r="A5" s="11" t="s">
        <v>122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79</v>
      </c>
      <c r="C7" s="2"/>
      <c r="D7" s="2"/>
      <c r="E7" s="2" t="s">
        <v>111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85</v>
      </c>
      <c r="D9" s="2"/>
      <c r="E9" s="3" t="s">
        <v>2</v>
      </c>
      <c r="F9" s="3" t="s">
        <v>85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 t="s">
        <v>123</v>
      </c>
      <c r="C12" s="3" t="s">
        <v>124</v>
      </c>
      <c r="D12" s="2"/>
      <c r="E12" s="3" t="s">
        <v>123</v>
      </c>
      <c r="F12" s="3" t="s">
        <v>124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61452</v>
      </c>
      <c r="C15" s="52">
        <v>85650</v>
      </c>
      <c r="D15" s="4"/>
      <c r="E15" s="4">
        <v>241856</v>
      </c>
      <c r="F15" s="52">
        <v>237634</v>
      </c>
    </row>
    <row r="16" spans="2:6" ht="12.75">
      <c r="B16" s="4"/>
      <c r="C16" s="53"/>
      <c r="D16" s="4"/>
      <c r="E16" s="4"/>
      <c r="F16" s="53"/>
    </row>
    <row r="17" spans="1:6" ht="12.75">
      <c r="A17" t="s">
        <v>113</v>
      </c>
      <c r="B17" s="7">
        <v>-37752</v>
      </c>
      <c r="C17" s="54">
        <v>-57795</v>
      </c>
      <c r="D17" s="4"/>
      <c r="E17" s="7">
        <v>-165987</v>
      </c>
      <c r="F17" s="54">
        <v>-160696</v>
      </c>
    </row>
    <row r="18" spans="1:6" ht="19.5" customHeight="1">
      <c r="A18" t="s">
        <v>114</v>
      </c>
      <c r="B18" s="4">
        <f>SUM(B15:B17)</f>
        <v>23700</v>
      </c>
      <c r="C18" s="53">
        <f>SUM(C15:C17)</f>
        <v>27855</v>
      </c>
      <c r="D18" s="4"/>
      <c r="E18" s="4">
        <f>SUM(E15:E17)</f>
        <v>75869</v>
      </c>
      <c r="F18" s="53">
        <f>SUM(F15:F17)</f>
        <v>76938</v>
      </c>
    </row>
    <row r="19" spans="2:6" ht="12.75">
      <c r="B19" s="4"/>
      <c r="C19" s="53"/>
      <c r="D19" s="4"/>
      <c r="E19" s="4"/>
      <c r="F19" s="53"/>
    </row>
    <row r="20" spans="1:6" ht="12.75">
      <c r="A20" t="s">
        <v>11</v>
      </c>
      <c r="B20" s="4">
        <v>2293</v>
      </c>
      <c r="C20" s="52">
        <v>12732</v>
      </c>
      <c r="D20" s="4"/>
      <c r="E20" s="4">
        <v>17478</v>
      </c>
      <c r="F20" s="52">
        <v>20921</v>
      </c>
    </row>
    <row r="21" spans="1:6" ht="12.75">
      <c r="A21" t="s">
        <v>78</v>
      </c>
      <c r="B21" s="4"/>
      <c r="C21" s="53"/>
      <c r="D21" s="4"/>
      <c r="E21" s="4"/>
      <c r="F21" s="53"/>
    </row>
    <row r="22" spans="1:6" ht="12.75">
      <c r="A22" t="s">
        <v>115</v>
      </c>
      <c r="B22" s="7">
        <f>-40857-5744</f>
        <v>-46601</v>
      </c>
      <c r="C22" s="55">
        <f>-19488-9777</f>
        <v>-29265</v>
      </c>
      <c r="D22" s="4"/>
      <c r="E22" s="7">
        <f>-88269-5744</f>
        <v>-94013</v>
      </c>
      <c r="F22" s="55">
        <f>-60962-9777</f>
        <v>-70739</v>
      </c>
    </row>
    <row r="23" spans="1:6" ht="19.5" customHeight="1">
      <c r="A23" t="s">
        <v>150</v>
      </c>
      <c r="B23" s="4">
        <f>SUM(B18:B22)</f>
        <v>-20608</v>
      </c>
      <c r="C23" s="53">
        <f>SUM(C18:C22)</f>
        <v>11322</v>
      </c>
      <c r="D23" s="4"/>
      <c r="E23" s="4">
        <f>SUM(E18:E22)</f>
        <v>-666</v>
      </c>
      <c r="F23" s="53">
        <f>SUM(F18:F22)</f>
        <v>27120</v>
      </c>
    </row>
    <row r="24" spans="2:6" ht="12.75">
      <c r="B24" s="4"/>
      <c r="C24" s="53"/>
      <c r="D24" s="4"/>
      <c r="E24" s="4"/>
      <c r="F24" s="53"/>
    </row>
    <row r="25" spans="1:6" ht="12.75">
      <c r="A25" t="s">
        <v>12</v>
      </c>
      <c r="B25" s="4">
        <v>-10151</v>
      </c>
      <c r="C25" s="52">
        <v>-7441</v>
      </c>
      <c r="D25" s="4"/>
      <c r="E25" s="4">
        <v>-30548</v>
      </c>
      <c r="F25" s="52">
        <v>-23765</v>
      </c>
    </row>
    <row r="26" spans="2:6" ht="12.75">
      <c r="B26" s="4"/>
      <c r="C26" s="53"/>
      <c r="D26" s="4"/>
      <c r="E26" s="4"/>
      <c r="F26" s="53"/>
    </row>
    <row r="27" spans="1:6" ht="12.75">
      <c r="A27" t="s">
        <v>13</v>
      </c>
      <c r="B27" s="4">
        <v>4397</v>
      </c>
      <c r="C27" s="52">
        <v>14785</v>
      </c>
      <c r="D27" s="4"/>
      <c r="E27" s="4">
        <v>57003</v>
      </c>
      <c r="F27" s="52">
        <v>67316</v>
      </c>
    </row>
    <row r="28" spans="2:6" ht="12.75">
      <c r="B28" s="4"/>
      <c r="C28" s="53"/>
      <c r="D28" s="4"/>
      <c r="E28" s="4"/>
      <c r="F28" s="53"/>
    </row>
    <row r="29" spans="1:6" ht="12.75">
      <c r="A29" t="s">
        <v>84</v>
      </c>
      <c r="B29" s="7">
        <v>14000</v>
      </c>
      <c r="C29" s="55">
        <v>6000</v>
      </c>
      <c r="D29" s="4"/>
      <c r="E29" s="7">
        <v>34000</v>
      </c>
      <c r="F29" s="55">
        <v>25000</v>
      </c>
    </row>
    <row r="30" spans="1:6" ht="19.5" customHeight="1">
      <c r="A30" t="s">
        <v>151</v>
      </c>
      <c r="B30" s="4">
        <f>SUM(B23:B29)</f>
        <v>-12362</v>
      </c>
      <c r="C30" s="53">
        <f>SUM(C23:C29)</f>
        <v>24666</v>
      </c>
      <c r="D30" s="4"/>
      <c r="E30" s="4">
        <f>SUM(E23:E29)</f>
        <v>59789</v>
      </c>
      <c r="F30" s="53">
        <f>SUM(F23:F29)</f>
        <v>95671</v>
      </c>
    </row>
    <row r="31" spans="2:6" ht="12.75">
      <c r="B31" s="4"/>
      <c r="C31" s="53"/>
      <c r="D31" s="4"/>
      <c r="E31" s="4"/>
      <c r="F31" s="53"/>
    </row>
    <row r="32" spans="1:6" ht="12.75">
      <c r="A32" t="s">
        <v>14</v>
      </c>
      <c r="B32" s="7">
        <v>-9528</v>
      </c>
      <c r="C32" s="55">
        <v>-12981</v>
      </c>
      <c r="D32" s="4"/>
      <c r="E32" s="7">
        <v>-30187</v>
      </c>
      <c r="F32" s="55">
        <v>-37189</v>
      </c>
    </row>
    <row r="33" spans="1:6" ht="19.5" customHeight="1">
      <c r="A33" t="s">
        <v>152</v>
      </c>
      <c r="B33" s="4">
        <f>SUM(B30:B32)</f>
        <v>-21890</v>
      </c>
      <c r="C33" s="53">
        <f>SUM(C30:C32)</f>
        <v>11685</v>
      </c>
      <c r="D33" s="4"/>
      <c r="E33" s="4">
        <f>SUM(E30:E32)</f>
        <v>29602</v>
      </c>
      <c r="F33" s="53">
        <f>SUM(F30:F32)</f>
        <v>58482</v>
      </c>
    </row>
    <row r="34" spans="2:6" ht="12.75">
      <c r="B34" s="4"/>
      <c r="C34" s="53"/>
      <c r="D34" s="4"/>
      <c r="E34" s="4"/>
      <c r="F34" s="53"/>
    </row>
    <row r="35" spans="1:6" ht="12.75">
      <c r="A35" t="s">
        <v>86</v>
      </c>
      <c r="B35" s="7">
        <f>13722-19</f>
        <v>13703</v>
      </c>
      <c r="C35" s="55">
        <v>-7828</v>
      </c>
      <c r="D35" s="4"/>
      <c r="E35" s="7">
        <f>13240-19</f>
        <v>13221</v>
      </c>
      <c r="F35" s="55">
        <v>-12805</v>
      </c>
    </row>
    <row r="36" spans="1:6" ht="19.5" customHeight="1" thickBot="1">
      <c r="A36" t="s">
        <v>153</v>
      </c>
      <c r="B36" s="8">
        <f>SUM(B33:B35)</f>
        <v>-8187</v>
      </c>
      <c r="C36" s="56">
        <f>SUM(C33:C35)</f>
        <v>3857</v>
      </c>
      <c r="D36" s="4"/>
      <c r="E36" s="8">
        <f>SUM(E33:E35)</f>
        <v>42823</v>
      </c>
      <c r="F36" s="56">
        <f>SUM(F33:F35)</f>
        <v>45677</v>
      </c>
    </row>
    <row r="37" spans="2:6" ht="12.75">
      <c r="B37" s="4"/>
      <c r="C37" s="53"/>
      <c r="D37" s="4"/>
      <c r="E37" s="4"/>
      <c r="F37" s="53"/>
    </row>
    <row r="38" spans="2:6" ht="12.75">
      <c r="B38" s="4"/>
      <c r="C38" s="53"/>
      <c r="D38" s="4"/>
      <c r="E38" s="4"/>
      <c r="F38" s="53"/>
    </row>
    <row r="39" spans="1:6" ht="12.75">
      <c r="A39" t="s">
        <v>116</v>
      </c>
      <c r="B39" s="46">
        <v>-1.9</v>
      </c>
      <c r="C39" s="57">
        <v>0.9</v>
      </c>
      <c r="D39" s="46"/>
      <c r="E39" s="46">
        <v>9.9</v>
      </c>
      <c r="F39" s="57">
        <v>11.3</v>
      </c>
    </row>
    <row r="40" spans="2:6" ht="12.75">
      <c r="B40" s="4"/>
      <c r="C40" s="53"/>
      <c r="D40" s="4"/>
      <c r="E40" s="4"/>
      <c r="F40" s="53"/>
    </row>
    <row r="41" spans="1:6" ht="12.75">
      <c r="A41" t="s">
        <v>87</v>
      </c>
      <c r="B41" s="9">
        <v>0</v>
      </c>
      <c r="C41" s="52">
        <v>0</v>
      </c>
      <c r="D41" s="10"/>
      <c r="E41" s="9">
        <v>0</v>
      </c>
      <c r="F41" s="52">
        <v>0</v>
      </c>
    </row>
    <row r="42" spans="2:6" ht="12.75">
      <c r="B42" s="4"/>
      <c r="C42" s="4"/>
      <c r="D42" s="4"/>
      <c r="E42" s="4"/>
      <c r="F42" s="53"/>
    </row>
    <row r="43" spans="2:6" ht="12.75">
      <c r="B43" s="4"/>
      <c r="C43" s="4"/>
      <c r="D43" s="4"/>
      <c r="E43" s="4"/>
      <c r="F43" s="53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1:6" ht="12.75">
      <c r="A50" s="40" t="s">
        <v>78</v>
      </c>
      <c r="B50" s="4"/>
      <c r="C50" s="4"/>
      <c r="D50" s="4"/>
      <c r="E50" s="4"/>
      <c r="F50" s="4"/>
    </row>
    <row r="51" spans="2:6" ht="12.75">
      <c r="B51" s="4"/>
      <c r="C51" s="36" t="s">
        <v>82</v>
      </c>
      <c r="D51" s="4"/>
      <c r="E51" s="4"/>
      <c r="F51" s="4"/>
    </row>
    <row r="52" spans="1:6" ht="12.75">
      <c r="A52" s="39" t="s">
        <v>149</v>
      </c>
      <c r="B52" s="4"/>
      <c r="C52" s="4"/>
      <c r="D52" s="4"/>
      <c r="E52" s="4"/>
      <c r="F52" s="4"/>
    </row>
    <row r="53" spans="1:6" ht="12.75">
      <c r="A53" s="41" t="s">
        <v>148</v>
      </c>
      <c r="B53" s="4"/>
      <c r="C53" s="4"/>
      <c r="D53" s="4"/>
      <c r="E53" s="4"/>
      <c r="F53" s="4"/>
    </row>
    <row r="54" spans="1:6" ht="12.75">
      <c r="A54" s="39" t="s">
        <v>78</v>
      </c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39">
      <selection activeCell="E62" sqref="E62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9.75" customHeight="1">
      <c r="A3" s="11"/>
      <c r="B3" s="11"/>
      <c r="C3" s="11"/>
    </row>
    <row r="4" spans="1:3" ht="15.75">
      <c r="A4" s="11" t="s">
        <v>112</v>
      </c>
      <c r="B4" s="11"/>
      <c r="C4" s="11"/>
    </row>
    <row r="5" spans="1:3" ht="15.75">
      <c r="A5" s="11" t="s">
        <v>125</v>
      </c>
      <c r="B5" s="11"/>
      <c r="C5" s="11"/>
    </row>
    <row r="6" spans="1:6" ht="15.75">
      <c r="A6" s="11"/>
      <c r="B6" s="11"/>
      <c r="C6" s="11"/>
      <c r="F6" s="13" t="s">
        <v>126</v>
      </c>
    </row>
    <row r="7" spans="4:6" ht="12.75">
      <c r="D7" s="12">
        <v>38352</v>
      </c>
      <c r="F7" s="12">
        <v>37986</v>
      </c>
    </row>
    <row r="8" spans="4:6" ht="12.75">
      <c r="D8" s="1">
        <v>2004</v>
      </c>
      <c r="F8" s="1">
        <v>2003</v>
      </c>
    </row>
    <row r="9" spans="4:6" ht="12.75">
      <c r="D9" s="13" t="s">
        <v>4</v>
      </c>
      <c r="E9" s="13"/>
      <c r="F9" s="13" t="s">
        <v>4</v>
      </c>
    </row>
    <row r="10" spans="1:6" ht="12.75">
      <c r="A10" s="1" t="s">
        <v>28</v>
      </c>
      <c r="B10" s="1"/>
      <c r="C10" s="1"/>
      <c r="D10" s="13"/>
      <c r="E10" s="13"/>
      <c r="F10" s="13"/>
    </row>
    <row r="11" spans="1:6" ht="15" customHeight="1">
      <c r="A11" s="14" t="s">
        <v>16</v>
      </c>
      <c r="B11" s="14"/>
      <c r="C11" s="14"/>
      <c r="D11" s="15">
        <v>305043</v>
      </c>
      <c r="F11" s="15">
        <v>314655</v>
      </c>
    </row>
    <row r="12" spans="1:6" ht="12.75">
      <c r="A12" s="14" t="s">
        <v>17</v>
      </c>
      <c r="B12" s="14"/>
      <c r="C12" s="14"/>
      <c r="D12" s="15">
        <v>408327</v>
      </c>
      <c r="F12" s="15">
        <v>528649</v>
      </c>
    </row>
    <row r="13" spans="1:6" ht="12.75">
      <c r="A13" s="14" t="s">
        <v>18</v>
      </c>
      <c r="B13" s="14"/>
      <c r="C13" s="14"/>
      <c r="D13" s="15">
        <v>1156</v>
      </c>
      <c r="F13" s="15">
        <v>753</v>
      </c>
    </row>
    <row r="14" spans="1:6" ht="12.75">
      <c r="A14" s="14" t="s">
        <v>19</v>
      </c>
      <c r="B14" s="14"/>
      <c r="C14" s="14"/>
      <c r="D14" s="15">
        <v>42013</v>
      </c>
      <c r="F14" s="15">
        <v>50382</v>
      </c>
    </row>
    <row r="15" spans="1:6" ht="12.75">
      <c r="A15" s="14" t="s">
        <v>97</v>
      </c>
      <c r="B15" s="14"/>
      <c r="C15" s="14"/>
      <c r="D15" s="15">
        <v>16300</v>
      </c>
      <c r="F15" s="15">
        <v>16500</v>
      </c>
    </row>
    <row r="16" spans="1:6" ht="12.75">
      <c r="A16" s="14" t="s">
        <v>20</v>
      </c>
      <c r="B16" s="14"/>
      <c r="C16" s="14"/>
      <c r="D16" s="15">
        <v>468414</v>
      </c>
      <c r="F16" s="15">
        <v>436341</v>
      </c>
    </row>
    <row r="17" spans="1:6" ht="12.75">
      <c r="A17" s="14" t="s">
        <v>21</v>
      </c>
      <c r="B17" s="14"/>
      <c r="C17" s="14"/>
      <c r="D17" s="15">
        <v>51191</v>
      </c>
      <c r="F17" s="15">
        <v>57309</v>
      </c>
    </row>
    <row r="18" spans="1:6" ht="15" customHeight="1">
      <c r="A18" s="14"/>
      <c r="B18" s="14"/>
      <c r="C18" s="14"/>
      <c r="D18" s="16">
        <f>SUM(D11:D17)</f>
        <v>1292444</v>
      </c>
      <c r="F18" s="16">
        <f>SUM(F11:F17)</f>
        <v>1404589</v>
      </c>
    </row>
    <row r="19" spans="1:6" ht="12.75">
      <c r="A19" s="1" t="s">
        <v>27</v>
      </c>
      <c r="B19" s="1"/>
      <c r="C19" s="1"/>
      <c r="F19" s="15"/>
    </row>
    <row r="20" spans="1:6" ht="15" customHeight="1">
      <c r="A20" s="14" t="s">
        <v>22</v>
      </c>
      <c r="B20" s="14"/>
      <c r="C20" s="14"/>
      <c r="D20" s="15">
        <v>63435</v>
      </c>
      <c r="F20" s="15">
        <v>66657</v>
      </c>
    </row>
    <row r="21" spans="1:6" ht="12.75">
      <c r="A21" s="14" t="s">
        <v>23</v>
      </c>
      <c r="B21" s="14"/>
      <c r="C21" s="14"/>
      <c r="D21" s="15">
        <v>392705</v>
      </c>
      <c r="F21" s="15">
        <v>272959</v>
      </c>
    </row>
    <row r="22" spans="1:6" ht="12.75">
      <c r="A22" s="14" t="s">
        <v>24</v>
      </c>
      <c r="B22" s="14"/>
      <c r="C22" s="15" t="s">
        <v>78</v>
      </c>
      <c r="D22" s="15">
        <f>323884</f>
        <v>323884</v>
      </c>
      <c r="F22" s="15">
        <v>360924</v>
      </c>
    </row>
    <row r="23" spans="1:6" ht="12.75">
      <c r="A23" s="14" t="s">
        <v>25</v>
      </c>
      <c r="B23" s="14"/>
      <c r="C23" s="14"/>
      <c r="D23" s="15">
        <v>2650</v>
      </c>
      <c r="F23" s="15">
        <v>764</v>
      </c>
    </row>
    <row r="24" spans="1:7" ht="12.75">
      <c r="A24" s="14" t="s">
        <v>99</v>
      </c>
      <c r="B24" s="14"/>
      <c r="C24" s="14"/>
      <c r="D24" s="15">
        <v>35069</v>
      </c>
      <c r="F24" s="15">
        <v>31999</v>
      </c>
      <c r="G24" s="15"/>
    </row>
    <row r="25" spans="1:6" ht="15" customHeight="1">
      <c r="A25" s="14"/>
      <c r="B25" s="14"/>
      <c r="C25" s="14"/>
      <c r="D25" s="16">
        <f>SUM(D20:D24)</f>
        <v>817743</v>
      </c>
      <c r="F25" s="16">
        <f>SUM(F20:F24)</f>
        <v>733303</v>
      </c>
    </row>
    <row r="26" spans="1:6" ht="12.75">
      <c r="A26" s="1" t="s">
        <v>26</v>
      </c>
      <c r="B26" s="1"/>
      <c r="C26" s="1"/>
      <c r="F26" s="15"/>
    </row>
    <row r="27" spans="1:6" ht="15" customHeight="1">
      <c r="A27" t="s">
        <v>29</v>
      </c>
      <c r="C27" s="15" t="s">
        <v>78</v>
      </c>
      <c r="D27" s="15">
        <f>489951</f>
        <v>489951</v>
      </c>
      <c r="F27" s="15">
        <v>513567</v>
      </c>
    </row>
    <row r="28" spans="1:6" ht="12.75">
      <c r="A28" t="s">
        <v>30</v>
      </c>
      <c r="D28" s="15" t="s">
        <v>78</v>
      </c>
      <c r="F28" s="15" t="s">
        <v>78</v>
      </c>
    </row>
    <row r="29" spans="1:7" ht="12.75">
      <c r="A29" t="s">
        <v>109</v>
      </c>
      <c r="D29" s="15">
        <v>92340</v>
      </c>
      <c r="F29" s="15">
        <v>93755</v>
      </c>
      <c r="G29" s="15"/>
    </row>
    <row r="30" spans="1:6" ht="12.75">
      <c r="A30" t="s">
        <v>110</v>
      </c>
      <c r="D30" s="15">
        <v>134571</v>
      </c>
      <c r="F30" s="15">
        <v>68772</v>
      </c>
    </row>
    <row r="31" spans="1:6" ht="12.75">
      <c r="A31" t="s">
        <v>14</v>
      </c>
      <c r="D31" s="15">
        <v>20838</v>
      </c>
      <c r="F31" s="15">
        <v>39074</v>
      </c>
    </row>
    <row r="32" spans="4:6" ht="15" customHeight="1">
      <c r="D32" s="16">
        <f>SUM(D27:D31)</f>
        <v>737700</v>
      </c>
      <c r="F32" s="16">
        <f>SUM(F27:F31)</f>
        <v>715168</v>
      </c>
    </row>
    <row r="33" ht="12.75">
      <c r="F33" s="15"/>
    </row>
    <row r="34" spans="1:6" ht="12.75">
      <c r="A34" s="1" t="s">
        <v>31</v>
      </c>
      <c r="B34" s="1"/>
      <c r="C34" s="1"/>
      <c r="D34" s="4">
        <f>D25-D32</f>
        <v>80043</v>
      </c>
      <c r="F34" s="15">
        <f>F25-F32</f>
        <v>18135</v>
      </c>
    </row>
    <row r="35" spans="4:6" ht="15" customHeight="1">
      <c r="D35" s="18"/>
      <c r="F35" s="18"/>
    </row>
    <row r="36" spans="1:6" ht="12.75">
      <c r="A36" s="1" t="s">
        <v>32</v>
      </c>
      <c r="B36" s="1"/>
      <c r="C36" s="1"/>
      <c r="F36" s="15"/>
    </row>
    <row r="37" spans="1:6" ht="15" customHeight="1">
      <c r="A37" t="s">
        <v>30</v>
      </c>
      <c r="D37" s="15">
        <v>202131</v>
      </c>
      <c r="F37" s="15">
        <v>208795</v>
      </c>
    </row>
    <row r="38" spans="1:6" ht="15" customHeight="1">
      <c r="A38" t="s">
        <v>90</v>
      </c>
      <c r="D38" s="15">
        <v>8789</v>
      </c>
      <c r="F38" s="15">
        <v>74614</v>
      </c>
    </row>
    <row r="39" spans="1:6" ht="12.75">
      <c r="A39" t="s">
        <v>33</v>
      </c>
      <c r="D39" s="15">
        <v>5063</v>
      </c>
      <c r="F39" s="15">
        <v>4667</v>
      </c>
    </row>
    <row r="40" spans="1:6" ht="12.75">
      <c r="A40" t="s">
        <v>100</v>
      </c>
      <c r="D40" s="4">
        <v>351</v>
      </c>
      <c r="F40" s="15">
        <v>332</v>
      </c>
    </row>
    <row r="41" spans="1:6" ht="12.75">
      <c r="A41" t="s">
        <v>34</v>
      </c>
      <c r="D41" s="15">
        <v>15137</v>
      </c>
      <c r="F41" s="15">
        <v>18227</v>
      </c>
    </row>
    <row r="42" spans="1:6" ht="12.75">
      <c r="A42" t="s">
        <v>35</v>
      </c>
      <c r="D42" s="17">
        <v>52877</v>
      </c>
      <c r="F42" s="17">
        <v>51232</v>
      </c>
    </row>
    <row r="43" spans="4:6" ht="15" customHeight="1">
      <c r="D43" s="16">
        <f>SUM(D37:D42)</f>
        <v>284348</v>
      </c>
      <c r="F43" s="16">
        <f>SUM(F37:F42)</f>
        <v>357867</v>
      </c>
    </row>
    <row r="44" spans="4:6" ht="12.75">
      <c r="D44" s="18"/>
      <c r="F44" s="18"/>
    </row>
    <row r="45" spans="4:6" ht="13.5" thickBot="1">
      <c r="D45" s="20">
        <f>D18+D34-D43</f>
        <v>1088139</v>
      </c>
      <c r="F45" s="20">
        <f>F18+F34-F43</f>
        <v>1064857</v>
      </c>
    </row>
    <row r="46" spans="1:6" ht="13.5" thickTop="1">
      <c r="A46" s="1" t="s">
        <v>36</v>
      </c>
      <c r="B46" s="1"/>
      <c r="C46" s="1"/>
      <c r="F46" s="15"/>
    </row>
    <row r="47" spans="1:6" ht="15" customHeight="1">
      <c r="A47" t="s">
        <v>15</v>
      </c>
      <c r="D47" s="15">
        <v>431404</v>
      </c>
      <c r="F47" s="15">
        <v>431404</v>
      </c>
    </row>
    <row r="48" spans="1:6" ht="12.75">
      <c r="A48" t="s">
        <v>37</v>
      </c>
      <c r="D48" s="17">
        <v>388006</v>
      </c>
      <c r="F48" s="17">
        <v>351395</v>
      </c>
    </row>
    <row r="49" spans="1:6" ht="15" customHeight="1">
      <c r="A49" s="1" t="s">
        <v>38</v>
      </c>
      <c r="B49" s="1"/>
      <c r="C49" s="1"/>
      <c r="D49" s="18">
        <f>SUM(D47:D48)</f>
        <v>819410</v>
      </c>
      <c r="F49" s="18">
        <f>SUM(F47:F48)</f>
        <v>782799</v>
      </c>
    </row>
    <row r="50" ht="9.75" customHeight="1">
      <c r="F50" s="15"/>
    </row>
    <row r="51" spans="1:6" ht="12.75">
      <c r="A51" s="1" t="s">
        <v>39</v>
      </c>
      <c r="B51" s="1"/>
      <c r="C51" s="1"/>
      <c r="D51" s="15">
        <v>268729</v>
      </c>
      <c r="F51" s="15">
        <v>282058</v>
      </c>
    </row>
    <row r="52" spans="4:6" ht="15" customHeight="1" thickBot="1">
      <c r="D52" s="19">
        <f>SUM(D49:D51)</f>
        <v>1088139</v>
      </c>
      <c r="F52" s="19">
        <f>SUM(F49:F51)</f>
        <v>1064857</v>
      </c>
    </row>
    <row r="53" spans="4:6" ht="13.5" thickTop="1">
      <c r="D53" s="18"/>
      <c r="F53" s="18"/>
    </row>
    <row r="54" spans="1:6" ht="12.75">
      <c r="A54" t="s">
        <v>117</v>
      </c>
      <c r="D54" s="34">
        <f>(D49-D13-D14)/D47*100</f>
        <v>179.93365847326405</v>
      </c>
      <c r="F54" s="34">
        <f>(F49-F13-F14)/F47*100</f>
        <v>169.60065275240842</v>
      </c>
    </row>
    <row r="55" spans="4:6" ht="12.75">
      <c r="D55" s="18"/>
      <c r="F55" s="18"/>
    </row>
    <row r="56" spans="4:6" ht="12.75">
      <c r="D56" s="18"/>
      <c r="F56" s="18"/>
    </row>
    <row r="57" spans="4:6" ht="12.75">
      <c r="D57" s="18"/>
      <c r="F57" s="18"/>
    </row>
    <row r="58" spans="3:6" ht="12.75">
      <c r="C58" s="37" t="s">
        <v>81</v>
      </c>
      <c r="F58" s="15"/>
    </row>
    <row r="59" spans="1:6" ht="12.75">
      <c r="A59" s="39" t="s">
        <v>149</v>
      </c>
      <c r="F59" s="15"/>
    </row>
    <row r="60" spans="1:6" ht="12.75">
      <c r="A60" s="41" t="s">
        <v>148</v>
      </c>
      <c r="F60" s="15"/>
    </row>
    <row r="61" spans="1:6" ht="12.75">
      <c r="A61" s="39" t="s">
        <v>78</v>
      </c>
      <c r="F61" s="15"/>
    </row>
    <row r="62" ht="12.75">
      <c r="F62" s="15"/>
    </row>
    <row r="63" ht="12.75">
      <c r="F63" s="15"/>
    </row>
  </sheetData>
  <printOptions/>
  <pageMargins left="1" right="0.5" top="0.75" bottom="0.25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workbookViewId="0" topLeftCell="B30">
      <selection activeCell="L10" sqref="L10"/>
    </sheetView>
  </sheetViews>
  <sheetFormatPr defaultColWidth="9.140625" defaultRowHeight="12.75"/>
  <cols>
    <col min="1" max="1" width="38.421875" style="0" customWidth="1"/>
    <col min="2" max="2" width="11.7109375" style="0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88</v>
      </c>
    </row>
    <row r="5" ht="15.75">
      <c r="A5" s="11" t="s">
        <v>143</v>
      </c>
    </row>
    <row r="6" spans="1:1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4:14" ht="15" customHeight="1">
      <c r="D7" s="51" t="s">
        <v>41</v>
      </c>
      <c r="E7" s="51"/>
      <c r="F7" s="51"/>
      <c r="G7" s="51"/>
      <c r="H7" s="51"/>
      <c r="I7" s="51"/>
      <c r="J7" s="51"/>
      <c r="K7" s="21"/>
      <c r="L7" s="22" t="s">
        <v>42</v>
      </c>
      <c r="N7" s="1"/>
    </row>
    <row r="8" spans="2:14" ht="25.5">
      <c r="B8" s="23" t="s">
        <v>40</v>
      </c>
      <c r="C8" s="23"/>
      <c r="D8" s="23" t="s">
        <v>44</v>
      </c>
      <c r="E8" s="23"/>
      <c r="F8" s="23" t="s">
        <v>45</v>
      </c>
      <c r="G8" s="23"/>
      <c r="H8" s="23" t="s">
        <v>101</v>
      </c>
      <c r="I8" s="23"/>
      <c r="J8" s="23" t="s">
        <v>46</v>
      </c>
      <c r="K8" s="23"/>
      <c r="L8" s="23" t="s">
        <v>47</v>
      </c>
      <c r="M8" s="24"/>
      <c r="N8" s="13" t="s">
        <v>43</v>
      </c>
    </row>
    <row r="9" spans="2:14" ht="12.75">
      <c r="B9" s="13" t="s">
        <v>4</v>
      </c>
      <c r="C9" s="13"/>
      <c r="D9" s="13" t="s">
        <v>4</v>
      </c>
      <c r="E9" s="13"/>
      <c r="F9" s="13" t="s">
        <v>4</v>
      </c>
      <c r="G9" s="13"/>
      <c r="H9" s="13" t="s">
        <v>4</v>
      </c>
      <c r="I9" s="13"/>
      <c r="J9" s="13" t="s">
        <v>4</v>
      </c>
      <c r="K9" s="13"/>
      <c r="L9" s="13" t="s">
        <v>4</v>
      </c>
      <c r="N9" s="13" t="s">
        <v>4</v>
      </c>
    </row>
    <row r="10" spans="1:14" ht="19.5" customHeight="1">
      <c r="A10" t="s">
        <v>98</v>
      </c>
      <c r="B10" s="15" t="s">
        <v>78</v>
      </c>
      <c r="D10" s="15" t="s">
        <v>78</v>
      </c>
      <c r="F10" s="15" t="s">
        <v>78</v>
      </c>
      <c r="H10" s="48" t="s">
        <v>78</v>
      </c>
      <c r="J10" s="15" t="s">
        <v>78</v>
      </c>
      <c r="L10" s="15" t="s">
        <v>78</v>
      </c>
      <c r="N10" s="49" t="s">
        <v>78</v>
      </c>
    </row>
    <row r="11" spans="1:14" ht="15" customHeight="1">
      <c r="A11" t="s">
        <v>127</v>
      </c>
      <c r="B11" s="4">
        <v>431404</v>
      </c>
      <c r="C11" s="4"/>
      <c r="D11" s="4">
        <v>42012</v>
      </c>
      <c r="E11" s="4"/>
      <c r="F11" s="4">
        <v>0</v>
      </c>
      <c r="G11" s="4"/>
      <c r="H11" s="4">
        <v>25287</v>
      </c>
      <c r="I11" s="4"/>
      <c r="J11" s="4">
        <v>8000</v>
      </c>
      <c r="K11" s="4"/>
      <c r="L11" s="4">
        <v>296694</v>
      </c>
      <c r="M11" s="4"/>
      <c r="N11" s="34">
        <f>SUM(B11:L11)</f>
        <v>803397</v>
      </c>
    </row>
    <row r="12" spans="1:14" ht="15" customHeight="1">
      <c r="A12" t="s">
        <v>128</v>
      </c>
      <c r="B12" s="7">
        <v>0</v>
      </c>
      <c r="C12" s="4"/>
      <c r="D12" s="7">
        <v>0</v>
      </c>
      <c r="E12" s="4"/>
      <c r="F12" s="7">
        <v>0</v>
      </c>
      <c r="G12" s="4"/>
      <c r="H12" s="7">
        <v>0</v>
      </c>
      <c r="I12" s="4"/>
      <c r="J12" s="7">
        <v>0</v>
      </c>
      <c r="K12" s="4"/>
      <c r="L12" s="7">
        <v>-20598</v>
      </c>
      <c r="M12" s="4"/>
      <c r="N12" s="7">
        <f>SUM(B12:L12)</f>
        <v>-20598</v>
      </c>
    </row>
    <row r="13" spans="1:14" ht="19.5" customHeight="1">
      <c r="A13" t="s">
        <v>129</v>
      </c>
      <c r="B13" s="4">
        <f>SUM(B11:B12)</f>
        <v>431404</v>
      </c>
      <c r="C13" s="4"/>
      <c r="D13" s="4">
        <f>SUM(D11:D12)</f>
        <v>42012</v>
      </c>
      <c r="E13" s="4"/>
      <c r="F13" s="4">
        <f>SUM(F11:F12)</f>
        <v>0</v>
      </c>
      <c r="G13" s="4"/>
      <c r="H13" s="4">
        <f>SUM(H11:H12)</f>
        <v>25287</v>
      </c>
      <c r="I13" s="4"/>
      <c r="J13" s="4">
        <f>SUM(J11:J12)</f>
        <v>8000</v>
      </c>
      <c r="K13" s="4"/>
      <c r="L13" s="4">
        <f>SUM(L11:L12)</f>
        <v>276096</v>
      </c>
      <c r="M13" s="4"/>
      <c r="N13" s="4">
        <f>SUM(N11:N12)</f>
        <v>782799</v>
      </c>
    </row>
    <row r="14" spans="2:14" ht="9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 customHeight="1">
      <c r="A15" t="s">
        <v>144</v>
      </c>
      <c r="B15" s="4">
        <v>0</v>
      </c>
      <c r="C15" s="4"/>
      <c r="D15" s="4">
        <v>0</v>
      </c>
      <c r="E15" s="4"/>
      <c r="F15" s="4">
        <v>0</v>
      </c>
      <c r="G15" s="4"/>
      <c r="H15" s="4">
        <v>0</v>
      </c>
      <c r="I15" s="4"/>
      <c r="J15" s="4">
        <v>0</v>
      </c>
      <c r="K15" s="4"/>
      <c r="L15" s="4">
        <f>Income!E36</f>
        <v>42823</v>
      </c>
      <c r="M15" s="4"/>
      <c r="N15" s="15">
        <f>SUM(B15:L15)</f>
        <v>42823</v>
      </c>
    </row>
    <row r="16" spans="2:14" ht="9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5"/>
    </row>
    <row r="17" spans="1:14" ht="15" customHeight="1">
      <c r="A17" t="s">
        <v>107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5"/>
    </row>
    <row r="18" spans="1:14" ht="15" customHeight="1">
      <c r="A18" s="35" t="s">
        <v>108</v>
      </c>
      <c r="B18" s="4">
        <v>0</v>
      </c>
      <c r="C18" s="4"/>
      <c r="D18" s="4">
        <v>0</v>
      </c>
      <c r="E18" s="4"/>
      <c r="F18" s="4">
        <v>0</v>
      </c>
      <c r="G18" s="4"/>
      <c r="H18" s="4">
        <v>0</v>
      </c>
      <c r="I18" s="4"/>
      <c r="J18" s="4">
        <v>0</v>
      </c>
      <c r="K18" s="4"/>
      <c r="L18" s="4">
        <v>-6212</v>
      </c>
      <c r="M18" s="4"/>
      <c r="N18" s="4">
        <f>SUM(B18:L18)</f>
        <v>-6212</v>
      </c>
    </row>
    <row r="19" spans="1:14" ht="19.5" customHeight="1" thickBot="1">
      <c r="A19" s="1" t="s">
        <v>130</v>
      </c>
      <c r="B19" s="44">
        <f>SUM(B13:B18)</f>
        <v>431404</v>
      </c>
      <c r="C19" s="1"/>
      <c r="D19" s="44">
        <f>SUM(D13:D18)</f>
        <v>42012</v>
      </c>
      <c r="E19" s="1"/>
      <c r="F19" s="44">
        <f>SUM(F13:F18)</f>
        <v>0</v>
      </c>
      <c r="G19" s="1"/>
      <c r="H19" s="44">
        <f>SUM(H13:H18)</f>
        <v>25287</v>
      </c>
      <c r="I19" s="1"/>
      <c r="J19" s="44">
        <f>SUM(J13:J18)</f>
        <v>8000</v>
      </c>
      <c r="K19" s="1"/>
      <c r="L19" s="44">
        <f>SUM(L13:L18)</f>
        <v>312707</v>
      </c>
      <c r="M19" s="1"/>
      <c r="N19" s="44">
        <f>SUM(N13:N18)</f>
        <v>819410</v>
      </c>
    </row>
    <row r="20" spans="2:14" ht="15" customHeight="1">
      <c r="B20" s="18"/>
      <c r="D20" s="18"/>
      <c r="F20" s="18"/>
      <c r="H20" s="18"/>
      <c r="J20" s="18"/>
      <c r="L20" s="18"/>
      <c r="N20" s="18"/>
    </row>
    <row r="21" ht="19.5" customHeight="1">
      <c r="A21" t="s">
        <v>48</v>
      </c>
    </row>
    <row r="22" spans="1:14" ht="15" customHeight="1">
      <c r="A22" s="35" t="s">
        <v>93</v>
      </c>
      <c r="B22" s="15">
        <v>100827</v>
      </c>
      <c r="D22" s="15">
        <v>12621</v>
      </c>
      <c r="F22" s="15">
        <v>9198</v>
      </c>
      <c r="H22" s="38">
        <v>0</v>
      </c>
      <c r="J22" s="15">
        <v>8000</v>
      </c>
      <c r="L22" s="15">
        <v>500513</v>
      </c>
      <c r="N22" s="15">
        <f>SUM(B22:L22)</f>
        <v>631159</v>
      </c>
    </row>
    <row r="23" spans="1:14" ht="15" customHeight="1">
      <c r="A23" t="s">
        <v>128</v>
      </c>
      <c r="B23" s="17">
        <v>0</v>
      </c>
      <c r="D23" s="17">
        <v>0</v>
      </c>
      <c r="F23" s="17">
        <v>0</v>
      </c>
      <c r="G23" t="s">
        <v>78</v>
      </c>
      <c r="H23" s="43">
        <v>0</v>
      </c>
      <c r="J23" s="17">
        <v>0</v>
      </c>
      <c r="L23" s="7">
        <v>-14304</v>
      </c>
      <c r="N23" s="7">
        <f>SUM(B23:L23)</f>
        <v>-14304</v>
      </c>
    </row>
    <row r="24" spans="1:14" ht="19.5" customHeight="1">
      <c r="A24" s="35" t="s">
        <v>94</v>
      </c>
      <c r="B24" s="15">
        <f>SUM(B22:B23)</f>
        <v>100827</v>
      </c>
      <c r="D24" s="15">
        <f>SUM(D22:D23)</f>
        <v>12621</v>
      </c>
      <c r="F24" s="15">
        <f>SUM(F22:F23)</f>
        <v>9198</v>
      </c>
      <c r="H24" s="15">
        <f>SUM(H22:H23)</f>
        <v>0</v>
      </c>
      <c r="J24" s="15">
        <f>SUM(J22:J23)</f>
        <v>8000</v>
      </c>
      <c r="L24" s="15">
        <f>SUM(L22:L23)</f>
        <v>486209</v>
      </c>
      <c r="N24" s="15">
        <f>SUM(N22:N23)</f>
        <v>616855</v>
      </c>
    </row>
    <row r="25" spans="1:14" ht="9.75" customHeight="1">
      <c r="A25" t="s">
        <v>78</v>
      </c>
      <c r="B25" s="15"/>
      <c r="D25" s="15"/>
      <c r="F25" s="15"/>
      <c r="H25" s="38"/>
      <c r="J25" s="15"/>
      <c r="L25" s="15"/>
      <c r="N25" s="15"/>
    </row>
    <row r="26" spans="1:14" ht="15" customHeight="1">
      <c r="A26" t="s">
        <v>144</v>
      </c>
      <c r="B26" s="15">
        <v>0</v>
      </c>
      <c r="D26" s="15">
        <v>0</v>
      </c>
      <c r="F26" s="15">
        <v>0</v>
      </c>
      <c r="H26" s="38">
        <v>0</v>
      </c>
      <c r="J26" s="15">
        <v>0</v>
      </c>
      <c r="L26" s="4">
        <f>Income!F36</f>
        <v>45677</v>
      </c>
      <c r="N26" s="4">
        <f>SUM(B26:L26)</f>
        <v>45677</v>
      </c>
    </row>
    <row r="27" spans="2:14" ht="9.75" customHeight="1">
      <c r="B27" s="15"/>
      <c r="D27" s="15"/>
      <c r="F27" s="15"/>
      <c r="H27" s="38"/>
      <c r="J27" s="15"/>
      <c r="L27" s="4"/>
      <c r="N27" s="4"/>
    </row>
    <row r="28" spans="1:14" ht="15" customHeight="1">
      <c r="A28" t="s">
        <v>131</v>
      </c>
      <c r="B28" s="15"/>
      <c r="D28" s="15"/>
      <c r="F28" s="15"/>
      <c r="H28" s="38"/>
      <c r="J28" s="15"/>
      <c r="L28" s="4"/>
      <c r="N28" s="4"/>
    </row>
    <row r="29" spans="1:14" ht="15" customHeight="1">
      <c r="A29" t="s">
        <v>132</v>
      </c>
      <c r="B29" s="15">
        <v>42974</v>
      </c>
      <c r="D29" s="15">
        <v>0</v>
      </c>
      <c r="F29" s="15">
        <v>390867</v>
      </c>
      <c r="H29" s="38">
        <v>0</v>
      </c>
      <c r="J29" s="15">
        <v>0</v>
      </c>
      <c r="L29" s="4">
        <v>0</v>
      </c>
      <c r="N29" s="4">
        <f>SUM(B29:L29)</f>
        <v>433841</v>
      </c>
    </row>
    <row r="30" spans="1:14" ht="15" customHeight="1">
      <c r="A30" t="s">
        <v>135</v>
      </c>
      <c r="B30" s="15">
        <v>287603</v>
      </c>
      <c r="D30" s="15">
        <v>0</v>
      </c>
      <c r="F30" s="4">
        <v>-31813</v>
      </c>
      <c r="H30" s="38">
        <v>0</v>
      </c>
      <c r="J30" s="15">
        <v>0</v>
      </c>
      <c r="L30" s="4">
        <v>-255790</v>
      </c>
      <c r="N30" s="4">
        <f>SUM(B30:L30)</f>
        <v>0</v>
      </c>
    </row>
    <row r="31" spans="1:14" ht="15" customHeight="1">
      <c r="A31" t="s">
        <v>133</v>
      </c>
      <c r="B31" s="15">
        <v>0</v>
      </c>
      <c r="D31" s="15">
        <v>0</v>
      </c>
      <c r="F31" s="4">
        <v>-365419</v>
      </c>
      <c r="H31" s="38">
        <v>0</v>
      </c>
      <c r="J31" s="15">
        <v>0</v>
      </c>
      <c r="L31" s="4">
        <v>0</v>
      </c>
      <c r="N31" s="4">
        <f>SUM(B31:L31)</f>
        <v>-365419</v>
      </c>
    </row>
    <row r="32" spans="1:14" ht="15" customHeight="1">
      <c r="A32" t="s">
        <v>134</v>
      </c>
      <c r="B32" s="15">
        <v>0</v>
      </c>
      <c r="D32" s="15">
        <v>0</v>
      </c>
      <c r="F32" s="4">
        <v>-2833</v>
      </c>
      <c r="H32" s="38">
        <v>0</v>
      </c>
      <c r="J32" s="15">
        <v>0</v>
      </c>
      <c r="L32" s="4">
        <v>0</v>
      </c>
      <c r="N32" s="4">
        <f>SUM(B32:L32)</f>
        <v>-2833</v>
      </c>
    </row>
    <row r="33" spans="2:14" ht="9.75" customHeight="1">
      <c r="B33" s="15"/>
      <c r="D33" s="15"/>
      <c r="F33" s="4"/>
      <c r="H33" s="38"/>
      <c r="J33" s="15"/>
      <c r="L33" s="4"/>
      <c r="N33" s="4"/>
    </row>
    <row r="34" spans="1:14" ht="15" customHeight="1">
      <c r="A34" t="s">
        <v>136</v>
      </c>
      <c r="B34" s="15"/>
      <c r="D34" s="15"/>
      <c r="F34" s="4"/>
      <c r="H34" s="38"/>
      <c r="J34" s="15"/>
      <c r="L34" s="4"/>
      <c r="N34" s="4"/>
    </row>
    <row r="35" spans="1:14" ht="15" customHeight="1">
      <c r="A35" t="s">
        <v>137</v>
      </c>
      <c r="B35" s="15"/>
      <c r="D35" s="15"/>
      <c r="F35" s="4"/>
      <c r="H35" s="38"/>
      <c r="J35" s="15"/>
      <c r="L35" s="4"/>
      <c r="N35" s="4"/>
    </row>
    <row r="36" spans="1:14" ht="15" customHeight="1">
      <c r="A36" t="s">
        <v>138</v>
      </c>
      <c r="B36" s="15">
        <v>0</v>
      </c>
      <c r="D36" s="15">
        <v>0</v>
      </c>
      <c r="F36" s="4">
        <v>0</v>
      </c>
      <c r="H36" s="38">
        <v>25287</v>
      </c>
      <c r="J36" s="15">
        <v>0</v>
      </c>
      <c r="L36" s="4">
        <v>0</v>
      </c>
      <c r="N36" s="4">
        <f>SUM(B36:L36)</f>
        <v>25287</v>
      </c>
    </row>
    <row r="37" spans="2:14" ht="9.75" customHeight="1">
      <c r="B37" s="15"/>
      <c r="D37" s="15"/>
      <c r="F37" s="4"/>
      <c r="H37" s="38"/>
      <c r="J37" s="15"/>
      <c r="L37" s="4"/>
      <c r="N37" s="4"/>
    </row>
    <row r="38" spans="1:14" ht="15" customHeight="1">
      <c r="A38" t="s">
        <v>139</v>
      </c>
      <c r="B38" s="15">
        <v>0</v>
      </c>
      <c r="D38" s="15">
        <v>29391</v>
      </c>
      <c r="F38" s="4">
        <v>0</v>
      </c>
      <c r="H38" s="38">
        <v>0</v>
      </c>
      <c r="J38" s="15">
        <v>0</v>
      </c>
      <c r="L38" s="4">
        <v>0</v>
      </c>
      <c r="N38" s="4">
        <f>SUM(B38:L38)</f>
        <v>29391</v>
      </c>
    </row>
    <row r="39" spans="1:14" ht="19.5" customHeight="1" thickBot="1">
      <c r="A39" t="s">
        <v>140</v>
      </c>
      <c r="B39" s="45">
        <f>SUM(B24:B38)</f>
        <v>431404</v>
      </c>
      <c r="C39" s="14"/>
      <c r="D39" s="45">
        <f>SUM(D24:D38)</f>
        <v>42012</v>
      </c>
      <c r="E39" s="14"/>
      <c r="F39" s="45">
        <f>SUM(F24:F38)</f>
        <v>0</v>
      </c>
      <c r="G39" s="14"/>
      <c r="H39" s="45">
        <f>SUM(H24:H38)</f>
        <v>25287</v>
      </c>
      <c r="I39" s="14"/>
      <c r="J39" s="45">
        <f>SUM(J24:J38)</f>
        <v>8000</v>
      </c>
      <c r="K39" s="14"/>
      <c r="L39" s="45">
        <f>SUM(L24:L38)</f>
        <v>276096</v>
      </c>
      <c r="M39" s="14"/>
      <c r="N39" s="45">
        <f>SUM(N24:N38)</f>
        <v>782799</v>
      </c>
    </row>
    <row r="40" spans="2:14" ht="12.75" customHeight="1">
      <c r="B40" s="18"/>
      <c r="C40" s="2"/>
      <c r="D40" s="18"/>
      <c r="E40" s="2"/>
      <c r="F40" s="18"/>
      <c r="G40" s="2"/>
      <c r="H40" s="18"/>
      <c r="I40" s="2"/>
      <c r="J40" s="18"/>
      <c r="K40" s="2"/>
      <c r="L40" s="18"/>
      <c r="M40" s="2"/>
      <c r="N40" s="18"/>
    </row>
    <row r="41" spans="1:14" ht="13.5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4" ht="12.75">
      <c r="F44" s="37" t="s">
        <v>80</v>
      </c>
    </row>
    <row r="45" ht="12.75">
      <c r="A45" s="39" t="s">
        <v>149</v>
      </c>
    </row>
    <row r="46" spans="1:6" ht="12.75">
      <c r="A46" s="41" t="s">
        <v>148</v>
      </c>
      <c r="F46" s="42" t="s">
        <v>78</v>
      </c>
    </row>
    <row r="47" ht="12.75">
      <c r="A47" s="39" t="s">
        <v>78</v>
      </c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</sheetData>
  <mergeCells count="1">
    <mergeCell ref="D7:J7"/>
  </mergeCells>
  <printOptions/>
  <pageMargins left="1" right="0.25" top="0.5" bottom="0.25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46">
      <selection activeCell="A67" sqref="A67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.75">
      <c r="A1" s="11" t="s">
        <v>0</v>
      </c>
    </row>
    <row r="2" ht="15.75">
      <c r="A2" s="11" t="s">
        <v>1</v>
      </c>
    </row>
    <row r="3" ht="15.75">
      <c r="A3" s="11"/>
    </row>
    <row r="4" ht="15.75">
      <c r="A4" s="11" t="s">
        <v>89</v>
      </c>
    </row>
    <row r="5" ht="15.75">
      <c r="A5" s="11" t="s">
        <v>143</v>
      </c>
    </row>
    <row r="6" spans="1:6" ht="15.75">
      <c r="A6" s="11"/>
      <c r="F6" s="13" t="s">
        <v>126</v>
      </c>
    </row>
    <row r="7" spans="4:6" ht="12.75">
      <c r="D7" s="50" t="s">
        <v>141</v>
      </c>
      <c r="F7" s="50" t="s">
        <v>142</v>
      </c>
    </row>
    <row r="8" spans="3:6" ht="12.75">
      <c r="C8" s="21" t="s">
        <v>119</v>
      </c>
      <c r="D8" s="13" t="s">
        <v>4</v>
      </c>
      <c r="F8" s="13" t="s">
        <v>4</v>
      </c>
    </row>
    <row r="9" ht="15.75">
      <c r="A9" s="11" t="s">
        <v>49</v>
      </c>
    </row>
    <row r="10" spans="1:6" ht="12.75">
      <c r="A10" t="s">
        <v>144</v>
      </c>
      <c r="D10" s="25">
        <f>Income!E36</f>
        <v>42823</v>
      </c>
      <c r="F10" s="4">
        <f>Income!F36</f>
        <v>45677</v>
      </c>
    </row>
    <row r="11" ht="12.75">
      <c r="F11" s="4"/>
    </row>
    <row r="12" spans="1:6" ht="12.75">
      <c r="A12" t="s">
        <v>91</v>
      </c>
      <c r="D12" s="26">
        <v>-37746</v>
      </c>
      <c r="F12" s="4">
        <v>-3057</v>
      </c>
    </row>
    <row r="13" spans="1:6" ht="12.75">
      <c r="A13" t="s">
        <v>92</v>
      </c>
      <c r="D13" s="32">
        <v>-4193</v>
      </c>
      <c r="F13" s="7">
        <v>-2761</v>
      </c>
    </row>
    <row r="14" spans="1:6" ht="15" customHeight="1">
      <c r="A14" t="s">
        <v>105</v>
      </c>
      <c r="D14" s="26">
        <f>SUM(D10:D13)</f>
        <v>884</v>
      </c>
      <c r="F14" s="26">
        <f>SUM(F10:F13)</f>
        <v>39859</v>
      </c>
    </row>
    <row r="15" ht="12.75">
      <c r="F15" s="4"/>
    </row>
    <row r="16" spans="1:6" ht="12.75">
      <c r="A16" t="s">
        <v>50</v>
      </c>
      <c r="F16" s="4"/>
    </row>
    <row r="17" spans="1:6" ht="12.75">
      <c r="A17" t="s">
        <v>51</v>
      </c>
      <c r="D17" s="25">
        <f>30360+1</f>
        <v>30361</v>
      </c>
      <c r="F17" s="4">
        <v>27205</v>
      </c>
    </row>
    <row r="18" spans="1:6" ht="12.75">
      <c r="A18" t="s">
        <v>52</v>
      </c>
      <c r="D18" s="32">
        <f>-81852</f>
        <v>-81852</v>
      </c>
      <c r="F18" s="7">
        <v>-76000</v>
      </c>
    </row>
    <row r="19" spans="1:6" ht="15" customHeight="1">
      <c r="A19" t="s">
        <v>102</v>
      </c>
      <c r="D19" s="26">
        <f>SUM(D14:D18)</f>
        <v>-50607</v>
      </c>
      <c r="F19" s="26">
        <f>SUM(F14:F18)</f>
        <v>-8936</v>
      </c>
    </row>
    <row r="20" spans="4:6" ht="12.75">
      <c r="D20" s="26"/>
      <c r="F20" s="4"/>
    </row>
    <row r="21" spans="1:6" ht="12.75">
      <c r="A21" t="s">
        <v>53</v>
      </c>
      <c r="D21" s="26">
        <v>-26388</v>
      </c>
      <c r="F21" s="4">
        <v>-6179</v>
      </c>
    </row>
    <row r="22" spans="1:6" ht="12.75">
      <c r="A22" t="s">
        <v>54</v>
      </c>
      <c r="D22" s="4">
        <v>0</v>
      </c>
      <c r="F22" s="4">
        <v>0</v>
      </c>
    </row>
    <row r="23" spans="1:6" ht="12.75">
      <c r="A23" t="s">
        <v>55</v>
      </c>
      <c r="D23" s="4">
        <v>-125</v>
      </c>
      <c r="F23" s="4">
        <v>-765</v>
      </c>
    </row>
    <row r="24" spans="1:6" ht="15" customHeight="1">
      <c r="A24" s="33" t="s">
        <v>56</v>
      </c>
      <c r="B24" s="2"/>
      <c r="C24" s="2"/>
      <c r="D24" s="27">
        <f>SUM(D19:D23)</f>
        <v>-77120</v>
      </c>
      <c r="F24" s="27">
        <f>SUM(F19:F23)</f>
        <v>-15880</v>
      </c>
    </row>
    <row r="25" ht="12.75">
      <c r="F25" s="4"/>
    </row>
    <row r="26" spans="1:6" ht="15.75">
      <c r="A26" s="11" t="s">
        <v>57</v>
      </c>
      <c r="F26" s="4"/>
    </row>
    <row r="27" spans="1:6" ht="12.75">
      <c r="A27" t="s">
        <v>58</v>
      </c>
      <c r="D27" s="26">
        <v>6174</v>
      </c>
      <c r="F27" s="4">
        <v>4031</v>
      </c>
    </row>
    <row r="28" spans="1:6" ht="12.75">
      <c r="A28" t="s">
        <v>103</v>
      </c>
      <c r="D28" s="4">
        <v>0</v>
      </c>
      <c r="F28" s="4">
        <v>-979</v>
      </c>
    </row>
    <row r="29" spans="1:6" ht="12.75">
      <c r="A29" t="s">
        <v>59</v>
      </c>
      <c r="D29" s="26">
        <v>741</v>
      </c>
      <c r="F29" s="4">
        <v>1526</v>
      </c>
    </row>
    <row r="30" spans="1:6" ht="12.75">
      <c r="A30" t="s">
        <v>145</v>
      </c>
      <c r="D30" s="26">
        <v>-1364</v>
      </c>
      <c r="F30" s="4">
        <v>-6148</v>
      </c>
    </row>
    <row r="31" spans="1:6" ht="12.75">
      <c r="A31" t="s">
        <v>146</v>
      </c>
      <c r="D31" s="26">
        <v>1589</v>
      </c>
      <c r="F31" s="4">
        <v>306</v>
      </c>
    </row>
    <row r="32" spans="1:6" ht="12.75">
      <c r="A32" t="s">
        <v>118</v>
      </c>
      <c r="C32" s="47" t="s">
        <v>120</v>
      </c>
      <c r="D32" s="26">
        <v>-1</v>
      </c>
      <c r="F32" s="4">
        <v>0</v>
      </c>
    </row>
    <row r="33" spans="1:6" ht="12.75">
      <c r="A33" t="s">
        <v>60</v>
      </c>
      <c r="D33" s="4">
        <v>-35500</v>
      </c>
      <c r="F33" s="4">
        <v>-34133</v>
      </c>
    </row>
    <row r="34" spans="1:6" ht="12.75">
      <c r="A34" t="s">
        <v>21</v>
      </c>
      <c r="D34" s="4">
        <v>0</v>
      </c>
      <c r="F34" s="4">
        <v>-4274</v>
      </c>
    </row>
    <row r="35" spans="1:6" ht="12.75">
      <c r="A35" t="s">
        <v>61</v>
      </c>
      <c r="D35" s="26">
        <v>34000</v>
      </c>
      <c r="F35" s="4">
        <v>25000</v>
      </c>
    </row>
    <row r="36" spans="1:6" ht="12.75">
      <c r="A36" t="s">
        <v>121</v>
      </c>
      <c r="D36" s="26">
        <v>48000</v>
      </c>
      <c r="F36" s="4">
        <v>0</v>
      </c>
    </row>
    <row r="37" spans="1:6" ht="12.75">
      <c r="A37" t="s">
        <v>62</v>
      </c>
      <c r="D37" s="26">
        <v>5592</v>
      </c>
      <c r="F37" s="4">
        <v>9618</v>
      </c>
    </row>
    <row r="38" spans="1:6" ht="15" customHeight="1">
      <c r="A38" s="33" t="s">
        <v>63</v>
      </c>
      <c r="B38" s="2"/>
      <c r="C38" s="2"/>
      <c r="D38" s="27">
        <f>SUM(D27:D37)</f>
        <v>59231</v>
      </c>
      <c r="F38" s="27">
        <f>SUM(F27:F37)</f>
        <v>-5053</v>
      </c>
    </row>
    <row r="39" ht="12.75">
      <c r="F39" s="4"/>
    </row>
    <row r="40" spans="1:6" ht="15.75">
      <c r="A40" s="11" t="s">
        <v>64</v>
      </c>
      <c r="F40" s="4"/>
    </row>
    <row r="41" spans="1:6" ht="12.75">
      <c r="A41" t="s">
        <v>77</v>
      </c>
      <c r="D41" s="4">
        <v>0</v>
      </c>
      <c r="F41" s="4">
        <v>2440</v>
      </c>
    </row>
    <row r="42" spans="1:6" ht="12.75">
      <c r="A42" t="s">
        <v>106</v>
      </c>
      <c r="D42" s="4">
        <v>-6212</v>
      </c>
      <c r="F42" s="4">
        <v>-5082</v>
      </c>
    </row>
    <row r="43" spans="1:6" ht="12.75">
      <c r="A43" t="s">
        <v>65</v>
      </c>
      <c r="D43" s="26">
        <v>-30548</v>
      </c>
      <c r="F43" s="4">
        <v>-23765</v>
      </c>
    </row>
    <row r="44" spans="1:6" ht="12.75">
      <c r="A44" t="s">
        <v>67</v>
      </c>
      <c r="D44" s="26">
        <v>-46008</v>
      </c>
      <c r="F44" s="4">
        <v>-20487</v>
      </c>
    </row>
    <row r="45" spans="1:6" ht="12.75">
      <c r="A45" t="s">
        <v>66</v>
      </c>
      <c r="D45" s="4">
        <v>112228</v>
      </c>
      <c r="F45" s="4">
        <v>69313</v>
      </c>
    </row>
    <row r="46" spans="1:6" ht="12.75">
      <c r="A46" t="s">
        <v>68</v>
      </c>
      <c r="D46">
        <v>996</v>
      </c>
      <c r="F46" s="4">
        <v>0</v>
      </c>
    </row>
    <row r="47" spans="1:6" ht="15" customHeight="1">
      <c r="A47" s="33" t="s">
        <v>69</v>
      </c>
      <c r="B47" s="2"/>
      <c r="C47" s="2"/>
      <c r="D47" s="28">
        <f>SUM(D41:D46)</f>
        <v>30456</v>
      </c>
      <c r="F47" s="28">
        <f>SUM(F41:F46)</f>
        <v>22419</v>
      </c>
    </row>
    <row r="48" ht="12.75">
      <c r="F48" s="4"/>
    </row>
    <row r="49" spans="1:6" ht="12.75">
      <c r="A49" t="s">
        <v>95</v>
      </c>
      <c r="D49" s="26">
        <f>+D24+D38+D47</f>
        <v>12567</v>
      </c>
      <c r="F49" s="26">
        <f>+F24+F38+F47</f>
        <v>1486</v>
      </c>
    </row>
    <row r="50" ht="12.75">
      <c r="F50" s="4"/>
    </row>
    <row r="51" spans="1:6" ht="12.75">
      <c r="A51" t="s">
        <v>70</v>
      </c>
      <c r="D51" s="26">
        <v>-70390</v>
      </c>
      <c r="F51" s="4">
        <v>-71876</v>
      </c>
    </row>
    <row r="52" spans="1:6" ht="15" customHeight="1" thickBot="1">
      <c r="A52" s="2" t="s">
        <v>147</v>
      </c>
      <c r="B52" s="2"/>
      <c r="C52" s="2"/>
      <c r="D52" s="31">
        <f>SUM(D49:D51)</f>
        <v>-57823</v>
      </c>
      <c r="F52" s="31">
        <f>SUM(F49:F51)</f>
        <v>-70390</v>
      </c>
    </row>
    <row r="53" ht="13.5" thickTop="1">
      <c r="F53" s="4"/>
    </row>
    <row r="54" spans="1:6" ht="12.75">
      <c r="A54" t="s">
        <v>71</v>
      </c>
      <c r="F54" s="4"/>
    </row>
    <row r="55" spans="4:6" ht="12.75">
      <c r="D55" s="29" t="s">
        <v>72</v>
      </c>
      <c r="F55" s="29" t="s">
        <v>72</v>
      </c>
    </row>
    <row r="56" spans="4:6" ht="12.75">
      <c r="D56" s="30" t="s">
        <v>141</v>
      </c>
      <c r="F56" s="30" t="s">
        <v>142</v>
      </c>
    </row>
    <row r="57" spans="1:6" ht="15" customHeight="1">
      <c r="A57" t="s">
        <v>73</v>
      </c>
      <c r="D57" s="26">
        <v>15710</v>
      </c>
      <c r="F57" s="4">
        <v>17015</v>
      </c>
    </row>
    <row r="58" spans="1:6" ht="12.75">
      <c r="A58" t="s">
        <v>74</v>
      </c>
      <c r="D58" s="26">
        <v>14284</v>
      </c>
      <c r="F58" s="4">
        <v>1827</v>
      </c>
    </row>
    <row r="59" spans="1:6" ht="12.75">
      <c r="A59" t="s">
        <v>75</v>
      </c>
      <c r="D59" s="26">
        <v>4459</v>
      </c>
      <c r="F59" s="4">
        <v>4459</v>
      </c>
    </row>
    <row r="60" spans="1:6" ht="12.75">
      <c r="A60" t="s">
        <v>104</v>
      </c>
      <c r="D60" s="26">
        <v>64</v>
      </c>
      <c r="F60" s="4">
        <v>64</v>
      </c>
    </row>
    <row r="61" spans="1:6" ht="12.75">
      <c r="A61" t="s">
        <v>76</v>
      </c>
      <c r="D61" s="26">
        <v>-92340</v>
      </c>
      <c r="F61" s="4">
        <v>-93755</v>
      </c>
    </row>
    <row r="62" spans="4:7" ht="15" customHeight="1" thickBot="1">
      <c r="D62" s="31">
        <f>SUM(D57:D61)</f>
        <v>-57823</v>
      </c>
      <c r="F62" s="31">
        <f>SUM(F57:F61)</f>
        <v>-70390</v>
      </c>
      <c r="G62" s="26">
        <f>F52-F62</f>
        <v>0</v>
      </c>
    </row>
    <row r="63" spans="4:6" ht="13.5" thickTop="1">
      <c r="D63" s="38"/>
      <c r="F63" s="38"/>
    </row>
    <row r="65" spans="1:3" ht="12.75">
      <c r="A65" s="39" t="s">
        <v>78</v>
      </c>
      <c r="B65" s="35" t="s">
        <v>83</v>
      </c>
      <c r="C65" s="35"/>
    </row>
    <row r="66" ht="12.75">
      <c r="A66" s="39" t="s">
        <v>149</v>
      </c>
    </row>
    <row r="67" ht="12.75">
      <c r="A67" s="41" t="s">
        <v>148</v>
      </c>
    </row>
  </sheetData>
  <printOptions/>
  <pageMargins left="1" right="0.5" top="0.5" bottom="0.25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Hashimah Md Isa</cp:lastModifiedBy>
  <cp:lastPrinted>2005-02-24T06:14:33Z</cp:lastPrinted>
  <dcterms:created xsi:type="dcterms:W3CDTF">2003-08-15T04:16:24Z</dcterms:created>
  <dcterms:modified xsi:type="dcterms:W3CDTF">2005-02-24T06:14:43Z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